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/>
  </bookViews>
  <sheets>
    <sheet name="Лист1" sheetId="1" r:id="rId1"/>
  </sheets>
  <definedNames>
    <definedName name="_xlnm.Print_Titles" localSheetId="0">Лист1!$6:$6</definedName>
    <definedName name="_xlnm.Print_Area" localSheetId="0">Лист1!$A$1:$E$51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D29" i="1" l="1"/>
  <c r="C46" i="1" l="1"/>
  <c r="D46" i="1"/>
  <c r="D32" i="1" l="1"/>
  <c r="D31" i="1" s="1"/>
  <c r="E32" i="1"/>
  <c r="E31" i="1" s="1"/>
  <c r="C32" i="1"/>
  <c r="C31" i="1" s="1"/>
  <c r="E46" i="1" l="1"/>
  <c r="C37" i="1" l="1"/>
  <c r="D11" i="1" l="1"/>
  <c r="E11" i="1"/>
  <c r="C11" i="1"/>
  <c r="D14" i="1" l="1"/>
  <c r="E14" i="1"/>
  <c r="C14" i="1"/>
  <c r="D45" i="1" l="1"/>
  <c r="D44" i="1" s="1"/>
  <c r="E45" i="1"/>
  <c r="C45" i="1"/>
  <c r="C44" i="1" l="1"/>
  <c r="E44" i="1"/>
  <c r="D37" i="1"/>
  <c r="D36" i="1" s="1"/>
  <c r="D35" i="1" s="1"/>
  <c r="E37" i="1"/>
  <c r="E36" i="1" s="1"/>
  <c r="E35" i="1" s="1"/>
  <c r="C36" i="1"/>
  <c r="C35" i="1" s="1"/>
  <c r="D42" i="1"/>
  <c r="E42" i="1"/>
  <c r="C42" i="1"/>
  <c r="E41" i="1" l="1"/>
  <c r="D41" i="1"/>
  <c r="C41" i="1"/>
  <c r="D40" i="1" l="1"/>
  <c r="E40" i="1"/>
  <c r="C40" i="1"/>
  <c r="E34" i="1" l="1"/>
  <c r="E30" i="1" s="1"/>
  <c r="C34" i="1"/>
  <c r="C30" i="1" s="1"/>
  <c r="D34" i="1"/>
  <c r="D30" i="1" s="1"/>
  <c r="C10" i="1"/>
  <c r="C25" i="1" s="1"/>
  <c r="D10" i="1"/>
  <c r="D25" i="1" s="1"/>
  <c r="E10" i="1"/>
  <c r="E25" i="1" s="1"/>
  <c r="C13" i="1"/>
  <c r="C28" i="1" l="1"/>
  <c r="C27" i="1" s="1"/>
  <c r="C26" i="1" s="1"/>
  <c r="D24" i="1"/>
  <c r="D23" i="1" s="1"/>
  <c r="D22" i="1" s="1"/>
  <c r="C9" i="1"/>
  <c r="C8" i="1" s="1"/>
  <c r="E24" i="1"/>
  <c r="E23" i="1" s="1"/>
  <c r="E22" i="1" s="1"/>
  <c r="C24" i="1"/>
  <c r="C23" i="1" s="1"/>
  <c r="C22" i="1" s="1"/>
  <c r="E13" i="1"/>
  <c r="E29" i="1" s="1"/>
  <c r="D13" i="1"/>
  <c r="D9" i="1" l="1"/>
  <c r="D8" i="1" s="1"/>
  <c r="D28" i="1"/>
  <c r="D27" i="1" s="1"/>
  <c r="D26" i="1" s="1"/>
  <c r="D21" i="1" s="1"/>
  <c r="E9" i="1"/>
  <c r="E8" i="1" s="1"/>
  <c r="E28" i="1"/>
  <c r="E27" i="1" s="1"/>
  <c r="E26" i="1" s="1"/>
  <c r="E21" i="1" s="1"/>
  <c r="C21" i="1"/>
  <c r="C7" i="1" s="1"/>
  <c r="D7" i="1" l="1"/>
  <c r="E51" i="1"/>
  <c r="E7" i="1"/>
  <c r="C51" i="1"/>
  <c r="D51" i="1"/>
</calcChain>
</file>

<file path=xl/sharedStrings.xml><?xml version="1.0" encoding="utf-8"?>
<sst xmlns="http://schemas.openxmlformats.org/spreadsheetml/2006/main" count="98" uniqueCount="98">
  <si>
    <t>Код</t>
  </si>
  <si>
    <t>Наименование</t>
  </si>
  <si>
    <t>Сумма, тыс.руб.</t>
  </si>
  <si>
    <t>000 01 03 00 00 00 0000 000</t>
  </si>
  <si>
    <t>000 01 03 01 00 00 0000 700</t>
  </si>
  <si>
    <t>000 01 03 01 00 02 0000 710</t>
  </si>
  <si>
    <t>000 01 03 01 00 00 0000 800</t>
  </si>
  <si>
    <t>000 01 03 01 00 02 0000 810</t>
  </si>
  <si>
    <t>000 01 03 01 00 02 0002 810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</si>
  <si>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</si>
  <si>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</si>
  <si>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</si>
  <si>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</si>
  <si>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</si>
  <si>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</si>
  <si>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</si>
  <si>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</si>
  <si>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</si>
  <si>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</si>
  <si>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</si>
  <si>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</si>
  <si>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</si>
  <si>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</si>
  <si>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</si>
  <si>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</si>
  <si>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</si>
  <si>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</si>
  <si>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000 01 06 05 02 02 0000 640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</si>
  <si>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</si>
  <si>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</si>
  <si>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Итого источники финансирования дефицита областного бюджета Тверской области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</si>
  <si>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из других бюджетов бюджетной системы Российской Федерации в валюте Российской Федерации</t>
    </r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</si>
  <si>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</si>
  <si>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Бюджетные кредиты из других бюджетов бюджетной системы Российской Федерации </t>
  </si>
  <si>
    <t>Изменение остатков средств на счетах по учету средств бюджетов</t>
  </si>
  <si>
    <t>Предоставление бюджетных кредитов другим бюджетам бюджетной системы Российской Федерации в валюте Российской Федерации</t>
  </si>
  <si>
    <t xml:space="preserve">000 01 06 05 02 00 0000 500
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</si>
  <si>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</si>
  <si>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000 01 06 05 02 00 0000 600
</t>
  </si>
  <si>
    <t>Уменьшение прочих остатков денежных средств бюджетов</t>
  </si>
  <si>
    <t>000 01 05 02 01 00 0000 610</t>
  </si>
  <si>
    <t>Увеличение прочих остатков денежных средств бюджетов</t>
  </si>
  <si>
    <t>000 01 05 02 01 00 0000 510</t>
  </si>
  <si>
    <t>000 01 00 00 00 00 0000 000</t>
  </si>
  <si>
    <t>Источники внутреннего финансирования дефицитов бюджетов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</si>
  <si>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</si>
  <si>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</si>
  <si>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</si>
  <si>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 бюджетами субъектов Российской Федерации в валюте Российской Федерации</t>
  </si>
  <si>
    <t>Погашение кредитов, предоставленных за счет средств федерального бюджета для частичного покрытия дефицита бюджета</t>
  </si>
  <si>
    <t>000 01 03 01 00 02 0003 810</t>
  </si>
  <si>
    <t>Погашение кредитов, предоставленных за счет средств федерального бюджета для погашения бюджетных кредитов на пополнение остатков средств на счетах бюджетов субъектов Российской Федерации</t>
  </si>
  <si>
    <t>2024 год</t>
  </si>
  <si>
    <t>Привлечение кредитов за счет средств федерального бюджета на финансовое обеспечение реализации инфраструктурных проектов</t>
  </si>
  <si>
    <t>000 01 03 01 00 02 2700 710</t>
  </si>
  <si>
    <t>Возврат бюджетных кредитов, предоставленных  местным бюджетам из бюджета субъекта Российской Федерации, за исключением бюджетных кредитов, предоставляемых за счет федерального бюджета для погашения долговых обязательств по кредитам, полученным от кредитных организаций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</si>
  <si>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</si>
  <si>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местным бюджетам из бюджета субъекта Российской Федерации, за исключением бюджетных кредитов, предоставляемых за счет федерального бюджета для погашения долговых обязательств по кредитам, полученным от кредитных организаций</t>
  </si>
  <si>
    <t>000 01 06 05 02 02 0500 640</t>
  </si>
  <si>
    <t>000 01 06 05 02 02 0500 540</t>
  </si>
  <si>
    <t>2025 год</t>
  </si>
  <si>
    <t>000 01 03 01 00 02 0004 810</t>
  </si>
  <si>
    <t>000 01 03 01 00 02 2700 810</t>
  </si>
  <si>
    <t>000 01 03 01 00 02 2900 810</t>
  </si>
  <si>
    <t>Погашение кредитов, предоставленных за счет средств федерального бюджета для строительства, реконструкции, капитального ремонта, ремонта и содержания автомобильных дорог общего пользования (за исключением автомобильных дорог федерального значения)</t>
  </si>
  <si>
    <t>Погашение кредитов, предоставленных за счет средств федерального бюджета на финансовое обеспечение реализации инфраструктурных проектов</t>
  </si>
  <si>
    <t>Погашение кредитов, предоставленных за счет средств федерального бюджета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</t>
  </si>
  <si>
    <t>Возврат бюджетных кредитов, предоставленных местным бюджетам из бюджета субъекта Российской Федерации, за счет федерального бюджета для погашения долговых обязательств по кредитам, полученным от кредитных организаций</t>
  </si>
  <si>
    <t>000 01 06 05 02 02 2900 640</t>
  </si>
  <si>
    <t xml:space="preserve">000 01 06 05 00 00 0000 500
</t>
  </si>
  <si>
    <t>Предоставление бюджетных кредитов внутри страны в валюте Российской Федерации</t>
  </si>
  <si>
    <t>000 01 06 10 00 00 0000 000</t>
  </si>
  <si>
    <t>Операции по управлению остатками средств на единых счетах бюджетов</t>
  </si>
  <si>
    <t>000 01 06 10 02 00 0000 500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</si>
  <si>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</si>
  <si>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000 01 06 10 02 02 0000 550</t>
  </si>
  <si>
    <t>000 01 06 10 02 02 0001 550</t>
  </si>
  <si>
    <t>000 01 06 10 02 02 0002 550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</si>
  <si>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Федерации)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</si>
  <si>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субъекта Российской Федерации)</t>
  </si>
  <si>
    <t>Бюджетные кредиты, предоставленные внутри страны в валюте Российской Федерации</t>
  </si>
  <si>
    <t>000 01 03 01 00 02 5600 810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</si>
  <si>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инфраструктуры)</t>
  </si>
  <si>
    <r>
      <t xml:space="preserve">Приложение 1 </t>
    </r>
    <r>
      <rPr>
        <sz val="11"/>
        <rFont val="Times New Roman"/>
        <family val="1"/>
        <charset val="204"/>
      </rPr>
      <t xml:space="preserve">
к закону Тверской области 
«Об областном бюджете Тверской области на 2024 год
 и на плановый период 2025 и 2026 годов»</t>
    </r>
  </si>
  <si>
    <t>Источники финансирования дефицита  
областного бюджета на 2024 год и на плановый период 2025 и 2026 годов</t>
  </si>
  <si>
    <t>2026 год</t>
  </si>
  <si>
    <t xml:space="preserve"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
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</si>
  <si>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</si>
  <si>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</si>
  <si>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</si>
  <si>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</si>
  <si>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000 01 06 01 00 02 0000 630</t>
  </si>
  <si>
    <t>Средства от продажи акций и иных форм участия в капитале, находящихся в собственности субъектов Российской Федерации</t>
  </si>
  <si>
    <r>
      <t xml:space="preserve">Приложение 1 </t>
    </r>
    <r>
      <rPr>
        <sz val="11"/>
        <rFont val="Times New Roman"/>
        <family val="1"/>
        <charset val="204"/>
      </rPr>
      <t xml:space="preserve">
к закону Тверской области 
«О внесении изменений в закон Тверской области 
«Об областном бюджете Тверской области на 2024 год
 и на плановый период 2025 и 2026 годов»</t>
    </r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</si>
  <si>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субъекта Российской Федерации)</t>
  </si>
  <si>
    <t>000 01 06 10 02 02 0005 550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</si>
  <si>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единых счетах бюджетов государственных внебюджетных фондов, открытых органу управления территориальным государственным внебюджетным фондом)</t>
  </si>
  <si>
    <t>000 01 06 10 02 02 0003 550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</si>
</sst>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_р_._-;\-* #,##0.0_р_._-;_-* &quot;-&quot;?_р_._-;_-@_-"/>
    <numFmt numFmtId="166" formatCode="_-* #,##0.0\ _₽_-;\-* #,##0.0\ _₽_-;_-* &quot;-&quot;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7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0" fillId="3" borderId="0" xfId="0" applyFill="1" applyAlignment="1">
      <alignment vertical="center" wrapText="1"/>
    </xf>
    <xf numFmtId="0" fontId="9" fillId="0" borderId="0" xfId="0" applyFont="1" applyAlignment="1">
      <alignment wrapText="1"/>
    </xf>
    <xf numFmtId="166" fontId="0" fillId="0" borderId="0" xfId="0" applyNumberFormat="1" applyAlignment="1">
      <alignment wrapText="1"/>
    </xf>
    <xf numFmtId="164" fontId="0" fillId="3" borderId="0" xfId="1" applyFont="1" applyFill="1" applyAlignment="1">
      <alignment wrapText="1"/>
    </xf>
    <xf numFmtId="0" fontId="2" fillId="2" borderId="2" xfId="0" applyFont="1" applyFill="1" applyBorder="1" applyAlignment="1">
      <alignment horizontal="left" vertical="top" wrapText="1"/>
    </xf>
    <xf numFmtId="165" fontId="2" fillId="2" borderId="2" xfId="1" applyNumberFormat="1" applyFont="1" applyFill="1" applyBorder="1" applyAlignment="1">
      <alignment horizontal="right" vertical="top" wrapText="1"/>
    </xf>
    <xf numFmtId="0" fontId="3" fillId="3" borderId="2" xfId="0" applyFont="1" applyFill="1" applyBorder="1" applyAlignment="1">
      <alignment horizontal="left" vertical="top" wrapText="1"/>
    </xf>
    <xf numFmtId="165" fontId="3" fillId="3" borderId="2" xfId="1" applyNumberFormat="1" applyFont="1" applyFill="1" applyBorder="1" applyAlignment="1">
      <alignment horizontal="right" vertical="top" wrapText="1"/>
    </xf>
    <xf numFmtId="165" fontId="3" fillId="2" borderId="2" xfId="1" applyNumberFormat="1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165" fontId="3" fillId="0" borderId="2" xfId="1" applyNumberFormat="1" applyFont="1" applyFill="1" applyBorder="1" applyAlignment="1">
      <alignment horizontal="right" vertical="top" wrapText="1"/>
    </xf>
    <xf numFmtId="0" fontId="2" fillId="3" borderId="2" xfId="0" applyFont="1" applyFill="1" applyBorder="1" applyAlignment="1">
      <alignment horizontal="left" vertical="top" wrapText="1"/>
    </xf>
    <xf numFmtId="165" fontId="2" fillId="3" borderId="2" xfId="1" applyNumberFormat="1" applyFont="1" applyFill="1" applyBorder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0" fontId="5" fillId="2" borderId="0" xfId="0" applyFont="1" applyFill="1" applyAlignment="1">
      <alignment horizontal="righ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view="pageBreakPreview" topLeftCell="A21" zoomScaleNormal="100" zoomScaleSheetLayoutView="100" workbookViewId="0">
      <selection activeCell="C30" sqref="C30"/>
    </sheetView>
  </sheetViews>
  <sheetFormatPr defaultColWidth="9.140625" defaultRowHeight="15" x14ac:dyDescent="0.25"/>
  <cols>
    <col min="1" max="1" width="28.42578125" style="7" bestFit="1" customWidth="1"/>
    <col min="2" max="2" width="54.7109375" style="7" customWidth="1"/>
    <col min="3" max="5" width="18.28515625" style="7" bestFit="1" customWidth="1"/>
    <col min="6" max="6" width="15.7109375" style="7" bestFit="1" customWidth="1"/>
    <col min="7" max="16384" width="9.140625" style="7"/>
  </cols>
  <sheetData>
    <row r="1" spans="1:5" ht="94.5" customHeight="1" x14ac:dyDescent="0.25">
      <c r="A1" s="27" t="s">
        <v>93</v>
      </c>
      <c r="B1" s="27"/>
      <c r="C1" s="27"/>
      <c r="D1" s="27"/>
      <c r="E1" s="27"/>
    </row>
    <row r="2" spans="1:5" ht="63.6" customHeight="1" x14ac:dyDescent="0.25">
      <c r="A2" s="27" t="s">
        <v>83</v>
      </c>
      <c r="B2" s="27"/>
      <c r="C2" s="27"/>
      <c r="D2" s="27"/>
      <c r="E2" s="27"/>
    </row>
    <row r="3" spans="1:5" ht="69.75" customHeight="1" x14ac:dyDescent="0.25">
      <c r="A3" s="30" t="s">
        <v>84</v>
      </c>
      <c r="B3" s="30"/>
      <c r="C3" s="30"/>
      <c r="D3" s="30"/>
      <c r="E3" s="30"/>
    </row>
    <row r="4" spans="1:5" ht="15.75" x14ac:dyDescent="0.25">
      <c r="A4" s="31" t="s">
        <v>0</v>
      </c>
      <c r="B4" s="31" t="s">
        <v>1</v>
      </c>
      <c r="C4" s="33" t="s">
        <v>2</v>
      </c>
      <c r="D4" s="34"/>
      <c r="E4" s="35"/>
    </row>
    <row r="5" spans="1:5" ht="15.75" x14ac:dyDescent="0.25">
      <c r="A5" s="32"/>
      <c r="B5" s="32"/>
      <c r="C5" s="1" t="s">
        <v>52</v>
      </c>
      <c r="D5" s="1" t="s">
        <v>60</v>
      </c>
      <c r="E5" s="8" t="s">
        <v>85</v>
      </c>
    </row>
    <row r="6" spans="1:5" ht="15.75" x14ac:dyDescent="0.25">
      <c r="A6" s="1">
        <v>1</v>
      </c>
      <c r="B6" s="1">
        <v>2</v>
      </c>
      <c r="C6" s="1">
        <v>3</v>
      </c>
      <c r="D6" s="1">
        <v>4</v>
      </c>
      <c r="E6" s="8">
        <v>5</v>
      </c>
    </row>
    <row r="7" spans="1:5" s="9" customFormat="1" ht="40.5" customHeight="1" x14ac:dyDescent="0.25">
      <c r="A7" s="2" t="s">
        <v>43</v>
      </c>
      <c r="B7" s="15" t="s">
        <v>44</v>
      </c>
      <c r="C7" s="16">
        <f>SUM(C8,C21,C30)</f>
        <v>7003307.0999999885</v>
      </c>
      <c r="D7" s="16">
        <f>SUM(D8,D21,D30)</f>
        <v>3247607.799999998</v>
      </c>
      <c r="E7" s="16">
        <f>SUM(E8,E21,E30)</f>
        <v>1189639.0999999943</v>
      </c>
    </row>
    <row r="8" spans="1:5" ht="39" customHeight="1" x14ac:dyDescent="0.25">
      <c r="A8" s="2" t="s">
        <v>3</v>
      </c>
      <c r="B8" s="15" t="s">
        <v>33</v>
      </c>
      <c r="C8" s="16">
        <f>C9</f>
        <v>-3168418.5</v>
      </c>
      <c r="D8" s="16">
        <f>D9</f>
        <v>-807636.19999999972</v>
      </c>
      <c r="E8" s="16">
        <f t="shared" ref="E8" si="0">E9</f>
        <v>-2678484.6999999997</v>
      </c>
    </row>
    <row r="9" spans="1:5" s="10" customFormat="1" ht="48.75" customHeight="1" x14ac:dyDescent="0.25">
      <c r="A9" s="5" t="s">
        <v>45</v>
      </c>
      <c r="B9" s="17" t="s">
        <v>46</v>
      </c>
      <c r="C9" s="18">
        <f>C10+C13</f>
        <v>-3168418.5</v>
      </c>
      <c r="D9" s="18">
        <f>D10+D13</f>
        <v>-807636.19999999972</v>
      </c>
      <c r="E9" s="18">
        <f>E10+E13</f>
        <v>-2678484.6999999997</v>
      </c>
    </row>
    <row r="10" spans="1:5" ht="49.5" customHeight="1" x14ac:dyDescent="0.25">
      <c r="A10" s="3" t="s">
        <v>4</v>
      </c>
      <c r="B10" s="17" t="s">
        <v>47</v>
      </c>
      <c r="C10" s="19">
        <f t="shared" ref="C10:E11" si="1">C11</f>
        <v>1948317</v>
      </c>
      <c r="D10" s="18">
        <f t="shared" si="1"/>
        <v>1731683</v>
      </c>
      <c r="E10" s="18">
        <f t="shared" si="1"/>
        <v>0</v>
      </c>
    </row>
    <row r="11" spans="1:5" ht="68.25" customHeight="1" x14ac:dyDescent="0.25">
      <c r="A11" s="3" t="s">
        <v>5</v>
      </c>
      <c r="B11" s="17" t="s">
        <v>48</v>
      </c>
      <c r="C11" s="19">
        <f>C12</f>
        <v>1948317</v>
      </c>
      <c r="D11" s="19">
        <f t="shared" si="1"/>
        <v>1731683</v>
      </c>
      <c r="E11" s="19">
        <f t="shared" si="1"/>
        <v>0</v>
      </c>
    </row>
    <row r="12" spans="1:5" ht="49.5" customHeight="1" x14ac:dyDescent="0.25">
      <c r="A12" s="3" t="s">
        <v>54</v>
      </c>
      <c r="B12" s="17" t="s">
        <v>53</v>
      </c>
      <c r="C12" s="18">
        <v>1948317</v>
      </c>
      <c r="D12" s="18">
        <v>1731683</v>
      </c>
      <c r="E12" s="18">
        <v>0</v>
      </c>
    </row>
    <row r="13" spans="1:5" ht="51" customHeight="1" x14ac:dyDescent="0.25">
      <c r="A13" s="3" t="s">
        <v>6</v>
      </c>
      <c r="B13" s="20" t="s">
        <v>32</v>
      </c>
      <c r="C13" s="19">
        <f>C14</f>
        <v>-5116735.5</v>
      </c>
      <c r="D13" s="19">
        <f>D14</f>
        <v>-2539319.1999999997</v>
      </c>
      <c r="E13" s="19">
        <f>E14</f>
        <v>-2678484.6999999997</v>
      </c>
    </row>
    <row r="14" spans="1:5" ht="68.25" customHeight="1" x14ac:dyDescent="0.25">
      <c r="A14" s="3" t="s">
        <v>7</v>
      </c>
      <c r="B14" s="20" t="s">
        <v>31</v>
      </c>
      <c r="C14" s="19">
        <f>C15+C16+C17+C18+C19+C20</f>
        <v>-5116735.5</v>
      </c>
      <c r="D14" s="19">
        <f t="shared" ref="D14:E14" si="2">D15+D16+D17+D18+D19+D20</f>
        <v>-2539319.1999999997</v>
      </c>
      <c r="E14" s="19">
        <f t="shared" si="2"/>
        <v>-2678484.6999999997</v>
      </c>
    </row>
    <row r="15" spans="1:5" ht="54.75" customHeight="1" x14ac:dyDescent="0.25">
      <c r="A15" s="3" t="s">
        <v>8</v>
      </c>
      <c r="B15" s="21" t="s">
        <v>49</v>
      </c>
      <c r="C15" s="19">
        <v>-697155</v>
      </c>
      <c r="D15" s="19">
        <v>-1961460.4</v>
      </c>
      <c r="E15" s="19">
        <v>-1961460.4</v>
      </c>
    </row>
    <row r="16" spans="1:5" ht="66.75" customHeight="1" x14ac:dyDescent="0.25">
      <c r="A16" s="3" t="s">
        <v>50</v>
      </c>
      <c r="B16" s="21" t="s">
        <v>51</v>
      </c>
      <c r="C16" s="19">
        <v>-105279</v>
      </c>
      <c r="D16" s="19">
        <v>-336892.8</v>
      </c>
      <c r="E16" s="19">
        <v>-336892.8</v>
      </c>
    </row>
    <row r="17" spans="1:6" ht="98.25" customHeight="1" x14ac:dyDescent="0.25">
      <c r="A17" s="3" t="s">
        <v>61</v>
      </c>
      <c r="B17" s="21" t="s">
        <v>64</v>
      </c>
      <c r="C17" s="19">
        <v>0</v>
      </c>
      <c r="D17" s="19">
        <v>-85720.9</v>
      </c>
      <c r="E17" s="19">
        <v>-85720.9</v>
      </c>
    </row>
    <row r="18" spans="1:6" ht="51.75" customHeight="1" x14ac:dyDescent="0.25">
      <c r="A18" s="3" t="s">
        <v>62</v>
      </c>
      <c r="B18" s="21" t="s">
        <v>65</v>
      </c>
      <c r="C18" s="19">
        <v>-8571.5</v>
      </c>
      <c r="D18" s="19">
        <v>-8571.5</v>
      </c>
      <c r="E18" s="19">
        <v>-147737</v>
      </c>
    </row>
    <row r="19" spans="1:6" ht="179.25" customHeight="1" x14ac:dyDescent="0.25">
      <c r="A19" s="3" t="s">
        <v>63</v>
      </c>
      <c r="B19" s="21" t="s">
        <v>66</v>
      </c>
      <c r="C19" s="19">
        <v>0</v>
      </c>
      <c r="D19" s="19">
        <v>-146673.60000000001</v>
      </c>
      <c r="E19" s="19">
        <v>-146673.60000000001</v>
      </c>
    </row>
    <row r="20" spans="1:6" ht="208.5" customHeight="1" x14ac:dyDescent="0.25">
      <c r="A20" s="6" t="s">
        <v>81</v>
      </c>
      <c r="B20" s="22" t="s">
        <v>82</v>
      </c>
      <c r="C20" s="23">
        <v>-4305730</v>
      </c>
      <c r="D20" s="23">
        <v>0</v>
      </c>
      <c r="E20" s="23">
        <v>0</v>
      </c>
    </row>
    <row r="21" spans="1:6" s="10" customFormat="1" ht="31.5" x14ac:dyDescent="0.25">
      <c r="A21" s="4" t="s">
        <v>9</v>
      </c>
      <c r="B21" s="24" t="s">
        <v>34</v>
      </c>
      <c r="C21" s="25">
        <f>C26+C22</f>
        <v>15955140.699999988</v>
      </c>
      <c r="D21" s="25">
        <f>D26+D22</f>
        <v>5707423.299999997</v>
      </c>
      <c r="E21" s="25">
        <f>E26+E22</f>
        <v>3687559.099999994</v>
      </c>
      <c r="F21" s="14"/>
    </row>
    <row r="22" spans="1:6" s="10" customFormat="1" ht="15.75" x14ac:dyDescent="0.25">
      <c r="A22" s="5" t="s">
        <v>10</v>
      </c>
      <c r="B22" s="17" t="s">
        <v>11</v>
      </c>
      <c r="C22" s="18">
        <f>C23</f>
        <v>-112011451.10000001</v>
      </c>
      <c r="D22" s="18">
        <f t="shared" ref="D22:E24" si="3">D23</f>
        <v>-106396985</v>
      </c>
      <c r="E22" s="18">
        <f t="shared" si="3"/>
        <v>-108251821.2</v>
      </c>
    </row>
    <row r="23" spans="1:6" s="10" customFormat="1" ht="18" customHeight="1" x14ac:dyDescent="0.25">
      <c r="A23" s="5" t="s">
        <v>12</v>
      </c>
      <c r="B23" s="17" t="s">
        <v>13</v>
      </c>
      <c r="C23" s="18">
        <f>C24</f>
        <v>-112011451.10000001</v>
      </c>
      <c r="D23" s="18">
        <f t="shared" si="3"/>
        <v>-106396985</v>
      </c>
      <c r="E23" s="18">
        <f t="shared" si="3"/>
        <v>-108251821.2</v>
      </c>
    </row>
    <row r="24" spans="1:6" s="10" customFormat="1" ht="31.5" x14ac:dyDescent="0.25">
      <c r="A24" s="5" t="s">
        <v>42</v>
      </c>
      <c r="B24" s="17" t="s">
        <v>41</v>
      </c>
      <c r="C24" s="18">
        <f>C25</f>
        <v>-112011451.10000001</v>
      </c>
      <c r="D24" s="18">
        <f t="shared" si="3"/>
        <v>-106396985</v>
      </c>
      <c r="E24" s="18">
        <f t="shared" si="3"/>
        <v>-108251821.2</v>
      </c>
    </row>
    <row r="25" spans="1:6" s="10" customFormat="1" ht="31.5" customHeight="1" x14ac:dyDescent="0.25">
      <c r="A25" s="5" t="s">
        <v>14</v>
      </c>
      <c r="B25" s="17" t="s">
        <v>15</v>
      </c>
      <c r="C25" s="18">
        <f>-(115666549.2+C10+C32+C35+C45)</f>
        <v>-112011451.10000001</v>
      </c>
      <c r="D25" s="18">
        <f>-(106137481.3+D10+D32+D35+D45)</f>
        <v>-106396985</v>
      </c>
      <c r="E25" s="18">
        <f>-(107891256.5+E10+E32+E35+E45)</f>
        <v>-108251821.2</v>
      </c>
    </row>
    <row r="26" spans="1:6" s="10" customFormat="1" ht="15.75" x14ac:dyDescent="0.25">
      <c r="A26" s="5" t="s">
        <v>16</v>
      </c>
      <c r="B26" s="17" t="s">
        <v>17</v>
      </c>
      <c r="C26" s="18">
        <f>C27</f>
        <v>127966591.8</v>
      </c>
      <c r="D26" s="18">
        <f>D27</f>
        <v>112104408.3</v>
      </c>
      <c r="E26" s="18">
        <f t="shared" ref="D26:E28" si="4">E27</f>
        <v>111939380.3</v>
      </c>
    </row>
    <row r="27" spans="1:6" s="10" customFormat="1" ht="16.5" customHeight="1" x14ac:dyDescent="0.25">
      <c r="A27" s="5" t="s">
        <v>18</v>
      </c>
      <c r="B27" s="17" t="s">
        <v>19</v>
      </c>
      <c r="C27" s="18">
        <f>C28</f>
        <v>127966591.8</v>
      </c>
      <c r="D27" s="18">
        <f t="shared" si="4"/>
        <v>112104408.3</v>
      </c>
      <c r="E27" s="18">
        <f t="shared" si="4"/>
        <v>111939380.3</v>
      </c>
    </row>
    <row r="28" spans="1:6" s="10" customFormat="1" ht="31.5" x14ac:dyDescent="0.25">
      <c r="A28" s="5" t="s">
        <v>40</v>
      </c>
      <c r="B28" s="17" t="s">
        <v>39</v>
      </c>
      <c r="C28" s="18">
        <f>C29</f>
        <v>127966591.8</v>
      </c>
      <c r="D28" s="18">
        <f t="shared" si="4"/>
        <v>112104408.3</v>
      </c>
      <c r="E28" s="18">
        <f t="shared" si="4"/>
        <v>111939380.3</v>
      </c>
    </row>
    <row r="29" spans="1:6" s="10" customFormat="1" ht="33" customHeight="1" x14ac:dyDescent="0.25">
      <c r="A29" s="5" t="s">
        <v>20</v>
      </c>
      <c r="B29" s="17" t="s">
        <v>21</v>
      </c>
      <c r="C29" s="18">
        <f>(122669856.3-(C13+C41))</f>
        <v>127966591.8</v>
      </c>
      <c r="D29" s="18">
        <f>(109385089.1-(D13+D41))</f>
        <v>112104408.3</v>
      </c>
      <c r="E29" s="18">
        <f>(109080895.6-(E13+E41))</f>
        <v>111939380.3</v>
      </c>
    </row>
    <row r="30" spans="1:6" s="10" customFormat="1" ht="31.5" x14ac:dyDescent="0.25">
      <c r="A30" s="4" t="s">
        <v>22</v>
      </c>
      <c r="B30" s="24" t="s">
        <v>23</v>
      </c>
      <c r="C30" s="25">
        <f>C31+C34+C44</f>
        <v>-5783415.0999999996</v>
      </c>
      <c r="D30" s="25">
        <f t="shared" ref="D30:E30" si="5">D31+D34+D44</f>
        <v>-1652179.3</v>
      </c>
      <c r="E30" s="25">
        <f t="shared" si="5"/>
        <v>180564.7</v>
      </c>
    </row>
    <row r="31" spans="1:6" s="10" customFormat="1" ht="51" customHeight="1" x14ac:dyDescent="0.25">
      <c r="A31" s="4" t="s">
        <v>87</v>
      </c>
      <c r="B31" s="24" t="s">
        <v>88</v>
      </c>
      <c r="C31" s="25">
        <f>C32</f>
        <v>20000</v>
      </c>
      <c r="D31" s="25">
        <f t="shared" ref="D31:E32" si="6">D32</f>
        <v>0</v>
      </c>
      <c r="E31" s="25">
        <f t="shared" si="6"/>
        <v>0</v>
      </c>
    </row>
    <row r="32" spans="1:6" s="10" customFormat="1" ht="48.75" customHeight="1" x14ac:dyDescent="0.25">
      <c r="A32" s="5" t="s">
        <v>89</v>
      </c>
      <c r="B32" s="17" t="s">
        <v>90</v>
      </c>
      <c r="C32" s="18">
        <f>C33</f>
        <v>20000</v>
      </c>
      <c r="D32" s="18">
        <f t="shared" si="6"/>
        <v>0</v>
      </c>
      <c r="E32" s="18">
        <f t="shared" si="6"/>
        <v>0</v>
      </c>
    </row>
    <row r="33" spans="1:6" s="10" customFormat="1" ht="50.25" customHeight="1" x14ac:dyDescent="0.25">
      <c r="A33" s="5" t="s">
        <v>91</v>
      </c>
      <c r="B33" s="17" t="s">
        <v>92</v>
      </c>
      <c r="C33" s="18">
        <v>20000</v>
      </c>
      <c r="D33" s="18">
        <v>0</v>
      </c>
      <c r="E33" s="18">
        <v>0</v>
      </c>
    </row>
    <row r="34" spans="1:6" s="10" customFormat="1" ht="35.25" customHeight="1" x14ac:dyDescent="0.25">
      <c r="A34" s="4" t="s">
        <v>24</v>
      </c>
      <c r="B34" s="24" t="s">
        <v>80</v>
      </c>
      <c r="C34" s="25">
        <f>C35+C40</f>
        <v>8988.8999999999942</v>
      </c>
      <c r="D34" s="25">
        <f>D35+D40</f>
        <v>1478564.7</v>
      </c>
      <c r="E34" s="25">
        <f>E35+E40</f>
        <v>180564.7</v>
      </c>
    </row>
    <row r="35" spans="1:6" s="10" customFormat="1" ht="37.5" customHeight="1" x14ac:dyDescent="0.25">
      <c r="A35" s="5" t="s">
        <v>25</v>
      </c>
      <c r="B35" s="17" t="s">
        <v>26</v>
      </c>
      <c r="C35" s="18">
        <f>C36</f>
        <v>188988.9</v>
      </c>
      <c r="D35" s="18">
        <f>D36</f>
        <v>1658564.7</v>
      </c>
      <c r="E35" s="18">
        <f>E36</f>
        <v>360564.7</v>
      </c>
    </row>
    <row r="36" spans="1:6" ht="52.5" customHeight="1" x14ac:dyDescent="0.25">
      <c r="A36" s="6" t="s">
        <v>38</v>
      </c>
      <c r="B36" s="26" t="s">
        <v>37</v>
      </c>
      <c r="C36" s="23">
        <f>C37</f>
        <v>188988.9</v>
      </c>
      <c r="D36" s="23">
        <f t="shared" ref="D36:E36" si="7">D37</f>
        <v>1658564.7</v>
      </c>
      <c r="E36" s="23">
        <f t="shared" si="7"/>
        <v>360564.7</v>
      </c>
    </row>
    <row r="37" spans="1:6" s="10" customFormat="1" ht="65.25" customHeight="1" x14ac:dyDescent="0.25">
      <c r="A37" s="5" t="s">
        <v>27</v>
      </c>
      <c r="B37" s="17" t="s">
        <v>56</v>
      </c>
      <c r="C37" s="18">
        <f>C38+C39</f>
        <v>188988.9</v>
      </c>
      <c r="D37" s="18">
        <f t="shared" ref="D37:E37" si="8">D38+D39</f>
        <v>1658564.7</v>
      </c>
      <c r="E37" s="18">
        <f t="shared" si="8"/>
        <v>360564.7</v>
      </c>
      <c r="F37" s="11"/>
    </row>
    <row r="38" spans="1:6" s="12" customFormat="1" ht="99" customHeight="1" x14ac:dyDescent="0.25">
      <c r="A38" s="6" t="s">
        <v>58</v>
      </c>
      <c r="B38" s="26" t="s">
        <v>55</v>
      </c>
      <c r="C38" s="23">
        <v>188988.9</v>
      </c>
      <c r="D38" s="23">
        <v>1463000</v>
      </c>
      <c r="E38" s="23">
        <v>165000</v>
      </c>
    </row>
    <row r="39" spans="1:6" s="12" customFormat="1" ht="82.5" customHeight="1" x14ac:dyDescent="0.25">
      <c r="A39" s="6" t="s">
        <v>68</v>
      </c>
      <c r="B39" s="26" t="s">
        <v>67</v>
      </c>
      <c r="C39" s="23">
        <v>0</v>
      </c>
      <c r="D39" s="23">
        <v>195564.7</v>
      </c>
      <c r="E39" s="23">
        <v>195564.7</v>
      </c>
    </row>
    <row r="40" spans="1:6" s="12" customFormat="1" ht="31.5" x14ac:dyDescent="0.25">
      <c r="A40" s="6" t="s">
        <v>69</v>
      </c>
      <c r="B40" s="26" t="s">
        <v>70</v>
      </c>
      <c r="C40" s="23">
        <f>C41</f>
        <v>-180000</v>
      </c>
      <c r="D40" s="23">
        <f t="shared" ref="D40:E40" si="9">D41</f>
        <v>-180000</v>
      </c>
      <c r="E40" s="23">
        <f t="shared" si="9"/>
        <v>-180000</v>
      </c>
    </row>
    <row r="41" spans="1:6" ht="47.25" x14ac:dyDescent="0.25">
      <c r="A41" s="6" t="s">
        <v>36</v>
      </c>
      <c r="B41" s="26" t="s">
        <v>35</v>
      </c>
      <c r="C41" s="23">
        <f>C42</f>
        <v>-180000</v>
      </c>
      <c r="D41" s="23">
        <f t="shared" ref="D41:E42" si="10">D42</f>
        <v>-180000</v>
      </c>
      <c r="E41" s="23">
        <f t="shared" si="10"/>
        <v>-180000</v>
      </c>
    </row>
    <row r="42" spans="1:6" s="10" customFormat="1" ht="63" x14ac:dyDescent="0.25">
      <c r="A42" s="5" t="s">
        <v>28</v>
      </c>
      <c r="B42" s="17" t="s">
        <v>29</v>
      </c>
      <c r="C42" s="18">
        <f>C43</f>
        <v>-180000</v>
      </c>
      <c r="D42" s="18">
        <f t="shared" si="10"/>
        <v>-180000</v>
      </c>
      <c r="E42" s="18">
        <f t="shared" si="10"/>
        <v>-180000</v>
      </c>
    </row>
    <row r="43" spans="1:6" s="12" customFormat="1" ht="95.25" customHeight="1" x14ac:dyDescent="0.25">
      <c r="A43" s="6" t="s">
        <v>59</v>
      </c>
      <c r="B43" s="26" t="s">
        <v>57</v>
      </c>
      <c r="C43" s="23">
        <v>-180000</v>
      </c>
      <c r="D43" s="23">
        <v>-180000</v>
      </c>
      <c r="E43" s="23">
        <v>-180000</v>
      </c>
    </row>
    <row r="44" spans="1:6" s="10" customFormat="1" ht="31.5" x14ac:dyDescent="0.25">
      <c r="A44" s="4" t="s">
        <v>71</v>
      </c>
      <c r="B44" s="24" t="s">
        <v>72</v>
      </c>
      <c r="C44" s="25">
        <f>C45</f>
        <v>-5812404</v>
      </c>
      <c r="D44" s="25">
        <f t="shared" ref="D44:E44" si="11">D45</f>
        <v>-3130744</v>
      </c>
      <c r="E44" s="25">
        <f t="shared" si="11"/>
        <v>0</v>
      </c>
    </row>
    <row r="45" spans="1:6" s="10" customFormat="1" ht="96" customHeight="1" x14ac:dyDescent="0.25">
      <c r="A45" s="5" t="s">
        <v>73</v>
      </c>
      <c r="B45" s="17" t="s">
        <v>74</v>
      </c>
      <c r="C45" s="18">
        <f>C46</f>
        <v>-5812404</v>
      </c>
      <c r="D45" s="18">
        <f>D46</f>
        <v>-3130744</v>
      </c>
      <c r="E45" s="18">
        <f>E46</f>
        <v>0</v>
      </c>
    </row>
    <row r="46" spans="1:6" s="10" customFormat="1" ht="224.25" customHeight="1" x14ac:dyDescent="0.25">
      <c r="A46" s="5" t="s">
        <v>75</v>
      </c>
      <c r="B46" s="17" t="s">
        <v>86</v>
      </c>
      <c r="C46" s="18">
        <f>SUM(C47:C50)</f>
        <v>-5812404</v>
      </c>
      <c r="D46" s="18">
        <f>SUM(D47:D50)</f>
        <v>-3130744</v>
      </c>
      <c r="E46" s="18">
        <f>SUM(E47:E50)</f>
        <v>0</v>
      </c>
    </row>
    <row r="47" spans="1:6" s="10" customFormat="1" ht="351.75" customHeight="1" x14ac:dyDescent="0.25">
      <c r="A47" s="5" t="s">
        <v>76</v>
      </c>
      <c r="B47" s="17" t="s">
        <v>78</v>
      </c>
      <c r="C47" s="18">
        <v>0</v>
      </c>
      <c r="D47" s="18">
        <v>-470785</v>
      </c>
      <c r="E47" s="18">
        <v>0</v>
      </c>
    </row>
    <row r="48" spans="1:6" s="10" customFormat="1" ht="351.75" customHeight="1" x14ac:dyDescent="0.25">
      <c r="A48" s="5" t="s">
        <v>77</v>
      </c>
      <c r="B48" s="17" t="s">
        <v>79</v>
      </c>
      <c r="C48" s="18">
        <v>0</v>
      </c>
      <c r="D48" s="18">
        <v>-2659959</v>
      </c>
      <c r="E48" s="18">
        <v>0</v>
      </c>
    </row>
    <row r="49" spans="1:5" s="10" customFormat="1" ht="351.75" customHeight="1" x14ac:dyDescent="0.25">
      <c r="A49" s="5" t="s">
        <v>97</v>
      </c>
      <c r="B49" s="17" t="s">
        <v>96</v>
      </c>
      <c r="C49" s="18">
        <v>-1139100</v>
      </c>
      <c r="D49" s="18">
        <v>0</v>
      </c>
      <c r="E49" s="18">
        <v>0</v>
      </c>
    </row>
    <row r="50" spans="1:5" s="10" customFormat="1" ht="351.75" customHeight="1" x14ac:dyDescent="0.25">
      <c r="A50" s="5" t="s">
        <v>95</v>
      </c>
      <c r="B50" s="17" t="s">
        <v>94</v>
      </c>
      <c r="C50" s="18">
        <v>-4673304</v>
      </c>
      <c r="D50" s="18">
        <v>0</v>
      </c>
      <c r="E50" s="18">
        <v>0</v>
      </c>
    </row>
    <row r="51" spans="1:5" s="10" customFormat="1" ht="36.6" customHeight="1" x14ac:dyDescent="0.25">
      <c r="A51" s="28" t="s">
        <v>30</v>
      </c>
      <c r="B51" s="29"/>
      <c r="C51" s="25">
        <f>C8+C21+C30</f>
        <v>7003307.0999999885</v>
      </c>
      <c r="D51" s="25">
        <f>D8+D21+D30</f>
        <v>3247607.799999998</v>
      </c>
      <c r="E51" s="25">
        <f>E8+E21+E30</f>
        <v>1189639.0999999943</v>
      </c>
    </row>
    <row r="55" spans="1:5" x14ac:dyDescent="0.25">
      <c r="C55" s="13"/>
      <c r="D55" s="13"/>
      <c r="E55" s="13"/>
    </row>
  </sheetData>
  <mergeCells count="7">
    <mergeCell ref="A1:E1"/>
    <mergeCell ref="A51:B51"/>
    <mergeCell ref="A2:E2"/>
    <mergeCell ref="A3:E3"/>
    <mergeCell ref="A4:A5"/>
    <mergeCell ref="B4:B5"/>
    <mergeCell ref="C4:E4"/>
  </mergeCells>
  <printOptions horizontalCentered="1"/>
  <pageMargins left="0.78740157480314965" right="0.39370078740157483" top="0.6692913385826772" bottom="0.39370078740157483" header="0.31496062992125984" footer="0.15748031496062992"/>
  <pageSetup paperSize="9" scale="65" fitToHeight="4" orientation="portrait" r:id="rId1"/>
  <headerFooter differentFirst="1">
    <oddHeader>&amp;C&amp;"Times New Roman,обычный"&amp;P</oddHeader>
    <oddFooter>&amp;L&amp;"Times New Roman,обычный"&amp;9&amp;Z&amp;F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2024-05-15T08:34:07Z</dcterms:modified>
</cp:coreProperties>
</file>